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2760" windowWidth="23250" windowHeight="12510" tabRatio="601" activeTab="0"/>
  </bookViews>
  <sheets>
    <sheet name="Ожидаемое исполнение 2021 г" sheetId="1" r:id="rId1"/>
  </sheets>
  <definedNames>
    <definedName name="_xlnm.Print_Titles" localSheetId="0">'Ожидаемое исполнение 2021 г'!$8:$8</definedName>
  </definedNames>
  <calcPr fullCalcOnLoad="1"/>
</workbook>
</file>

<file path=xl/sharedStrings.xml><?xml version="1.0" encoding="utf-8"?>
<sst xmlns="http://schemas.openxmlformats.org/spreadsheetml/2006/main" count="98" uniqueCount="98">
  <si>
    <t>НЕНАЛОГОВЫЕ ДОХОДЫ</t>
  </si>
  <si>
    <t>(тыс.руб.)</t>
  </si>
  <si>
    <t>Наименование</t>
  </si>
  <si>
    <t>ЖИЛИЩНО-КОММУНАЛЬНОЕ ХОЗЯЙСТВО</t>
  </si>
  <si>
    <t>Коммунальное хозяйство</t>
  </si>
  <si>
    <t>процент исполнения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</si>
  <si>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</si>
  <si>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</si>
  <si>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</si>
  <si>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</si>
  <si>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Культура</t>
  </si>
  <si>
    <t>ВСЕГО ДОХОДОВ</t>
  </si>
  <si>
    <t>ВСЕГО РАСХОДОВ:</t>
  </si>
  <si>
    <t>РАСХОДЫ</t>
  </si>
  <si>
    <t>О Ц Е Н К А</t>
  </si>
  <si>
    <t>ИСТОЧНИКИ ФИНАНСИРОВАНИЯ ДЕФИЦИТА БЮДЖЕТА</t>
  </si>
  <si>
    <t>Увеличение остатков средств бюджетов</t>
  </si>
  <si>
    <t>Уменьшение остатков средств бюджетов</t>
  </si>
  <si>
    <t>Дотации бюджетам субъектов Российской Федерации и муниципальных образований</t>
  </si>
  <si>
    <t>НАЛОГОВЫЕ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</si>
  <si>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</si>
  <si>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</si>
  <si>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</si>
  <si>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</si>
  <si>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</si>
  <si>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</si>
  <si>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</si>
  <si>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</si>
  <si>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</si>
  <si>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</si>
  <si>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</si>
  <si>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</si>
  <si>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</si>
  <si>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</si>
  <si>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</si>
  <si>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</si>
  <si>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</si>
  <si>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</si>
  <si>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</si>
  <si>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</si>
  <si>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</si>
  <si>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 xml:space="preserve">Бюджетные кредиты, предоставленные внутри страны в валюте Российской Федерации </t>
  </si>
  <si>
    <t>НАЛОГ НА СОВОКУПНЫЙ ДОХОД</t>
  </si>
  <si>
    <t>Налог на имущество физических лиц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</si>
  <si>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</si>
  <si>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</si>
  <si>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 xml:space="preserve"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 совершение нотариальных действий </t>
  </si>
  <si>
    <t>Другие общегосударственные расходы</t>
  </si>
  <si>
    <t>Благоустройство</t>
  </si>
  <si>
    <t>Приложение № 2</t>
  </si>
  <si>
    <t xml:space="preserve"> </t>
  </si>
  <si>
    <t>Дотации бюджетам поселений на выравнивание бюджетной обеспеченности</t>
  </si>
  <si>
    <t>Субвенции местным бюджетам на осуществление первичного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</si>
  <si>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</si>
  <si>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Иные  межбюджетные трансферты</t>
  </si>
  <si>
    <t>ШТРАФЫ, САНКЦИИ, ВОЗМЕЩЕНИЕ УЩЕРБА</t>
  </si>
  <si>
    <t>НАЦИОНАЛЬНАЯ ОБОРОНА</t>
  </si>
  <si>
    <t>Дорожное хозяйство (дорожные фонды)</t>
  </si>
  <si>
    <t xml:space="preserve">КУЛЬТУРА, КИНЕМАТОГРАФИЯ </t>
  </si>
  <si>
    <t>Другие вопросы в области национальной экономики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</si>
  <si>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</si>
  <si>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</si>
  <si>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</si>
  <si>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</si>
  <si>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Жилищное хозяйство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</si>
  <si>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</si>
  <si>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</si>
  <si>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</si>
  <si>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</si>
  <si>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</si>
  <si>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Прочие неналоговые доходы </t>
  </si>
  <si>
    <t>Обеспечение проведения выборов и референдумов</t>
  </si>
  <si>
    <t>ОБРАЗОВАНИЕ</t>
  </si>
  <si>
    <t>Проффессиональная подготовка,переподготовка и повышение квалификации</t>
  </si>
  <si>
    <t>СОЦИАЛЬНАЯ ПОЛИТИКА</t>
  </si>
  <si>
    <t>Социальное обеспечение и иные выплаты населения</t>
  </si>
  <si>
    <t>Массовый спорт</t>
  </si>
  <si>
    <t>Начальник сектора экономики и финансов                               Е.В.Шкуро</t>
  </si>
  <si>
    <t>к пояснительной записке к Решения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</si>
  <si>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</si>
  <si>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</si>
  <si>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законами субъектов Российской Федерации об административных правонарушениях,за нарушение муниципальных правовых актов</t>
  </si>
  <si>
    <t>ожидаемого исполнения бюджета                                                                                                    Истоминского сельского поселения за 2021 год</t>
  </si>
  <si>
    <t>ДОХОДЫ ОТ ПРОДАЖИ МАТЕРИАЛЬНЫХ И НЕМАТЕРИАЛЬНЫХ АКТИВОВ</t>
  </si>
  <si>
    <t>Доходы от продажи квартир, находящихся в собственности сельских поселений</t>
  </si>
  <si>
    <t>Резервный фонд</t>
  </si>
  <si>
    <t xml:space="preserve">Физическая культура </t>
  </si>
  <si>
    <t>ФИЗИЧЕСКАЯ КУЛЬТУРА И СПОРТ</t>
  </si>
  <si>
    <t>Другие вопросы в области  жилищно-коммунального хозяйства</t>
  </si>
  <si>
    <t>фактическое исполнение за 10 месяцев 2021 года</t>
  </si>
  <si>
    <t>уточненный план 2021 года</t>
  </si>
  <si>
    <t>ожидаемое исполнение за 2021 год</t>
  </si>
  <si>
    <t xml:space="preserve">Собрания депутатов                                                                       Истоминского сельского поселения
 "О проекте решения Собрания депутатов Истоминского сельского поселения «О бюджета Истоминского 
сельского поселения Аксайского района на 2022 год и на плановый период 2023-2024 годов»
 </t>
  </si>
  <si>
    <t>(по структуре решения Собрания депутатов Истоминского сельского поселения "О бюджете Истоминского сельского поселения Аксайского района на 2022 годи плановый период 2023 и 2024" годы )</t>
  </si>
  <si>
    <t>НАЛОГОВЫЕ И НЕНАЛОГОВЫЕ ДОХОДЫ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</si>
  <si>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</si>
  <si>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</si>
  <si>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Инициативные платежи, зачисляемые в бюджеты сельских поселений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</si>
</sst>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_р_._-;_-@_-"/>
    <numFmt numFmtId="177" formatCode="#,##0.0_р_.;\-#,##0.0_р_."/>
    <numFmt numFmtId="178" formatCode="0.000"/>
    <numFmt numFmtId="179" formatCode="#,##0.0_ ;\-#,##0.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>
      <alignment horizontal="center" vertical="center"/>
    </xf>
    <xf numFmtId="0" fontId="5" fillId="0" borderId="12" xfId="42" applyFont="1" applyBorder="1" applyAlignment="1">
      <alignment vertical="center" wrapText="1"/>
    </xf>
    <xf numFmtId="180" fontId="5" fillId="0" borderId="13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justify" vertical="top" wrapText="1"/>
    </xf>
    <xf numFmtId="180" fontId="5" fillId="0" borderId="14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10" fontId="5" fillId="0" borderId="10" xfId="0" applyNumberFormat="1" applyFont="1" applyFill="1" applyBorder="1" applyAlignment="1">
      <alignment horizontal="left" vertical="top" wrapText="1"/>
    </xf>
    <xf numFmtId="10" fontId="5" fillId="0" borderId="16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20" xfId="0" applyFont="1" applyFill="1" applyBorder="1" applyAlignment="1">
      <alignment horizontal="justify" vertical="top" wrapText="1"/>
    </xf>
    <xf numFmtId="175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5" fontId="5" fillId="0" borderId="22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175" fontId="5" fillId="0" borderId="14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left" vertical="center" wrapText="1"/>
    </xf>
    <xf numFmtId="10" fontId="7" fillId="0" borderId="10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75" fontId="5" fillId="0" borderId="11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42" applyFont="1" applyBorder="1" applyAlignment="1">
      <alignment vertical="center" wrapText="1"/>
    </xf>
    <xf numFmtId="0" fontId="5" fillId="0" borderId="11" xfId="42" applyFont="1" applyBorder="1" applyAlignment="1">
      <alignment vertical="center" wrapText="1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300000000000000" TargetMode="External" /><Relationship Id="rId2" Type="http://schemas.openxmlformats.org/officeDocument/2006/relationships/hyperlink" Target="http://kodifikant.ru/codes/kbk2014/1130206510000013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SheetLayoutView="100" zoomScalePageLayoutView="0" workbookViewId="0" topLeftCell="A1">
      <selection activeCell="E51" sqref="E51"/>
    </sheetView>
  </sheetViews>
  <sheetFormatPr defaultColWidth="9.00390625" defaultRowHeight="12.75"/>
  <cols>
    <col min="1" max="1" width="45.125" style="0" customWidth="1"/>
    <col min="2" max="2" width="14.75390625" style="0" customWidth="1"/>
    <col min="3" max="3" width="15.125" style="0" customWidth="1"/>
    <col min="4" max="4" width="17.875" style="0" customWidth="1"/>
    <col min="5" max="5" width="27.875" style="0" customWidth="1"/>
    <col min="6" max="6" width="3.00390625" style="0" customWidth="1"/>
    <col min="7" max="7" width="9.125" style="0" hidden="1" customWidth="1"/>
  </cols>
  <sheetData>
    <row r="1" spans="1:5" ht="18.75">
      <c r="A1" s="7"/>
      <c r="B1" s="52" t="s">
        <v>49</v>
      </c>
      <c r="C1" s="52"/>
      <c r="D1" s="52"/>
      <c r="E1" s="52"/>
    </row>
    <row r="2" spans="1:5" ht="36" customHeight="1">
      <c r="A2" s="7"/>
      <c r="B2" s="52" t="s">
        <v>78</v>
      </c>
      <c r="C2" s="52"/>
      <c r="D2" s="52"/>
      <c r="E2" s="52"/>
    </row>
    <row r="3" spans="1:5" ht="135" customHeight="1">
      <c r="A3" s="7"/>
      <c r="B3" s="53" t="s">
        <v>92</v>
      </c>
      <c r="C3" s="53"/>
      <c r="D3" s="53"/>
      <c r="E3" s="53"/>
    </row>
    <row r="4" spans="1:5" ht="21.75" customHeight="1">
      <c r="A4" s="54" t="s">
        <v>14</v>
      </c>
      <c r="B4" s="54"/>
      <c r="C4" s="54"/>
      <c r="D4" s="54"/>
      <c r="E4" s="54"/>
    </row>
    <row r="5" spans="1:5" ht="39" customHeight="1">
      <c r="A5" s="50" t="s">
        <v>82</v>
      </c>
      <c r="B5" s="50"/>
      <c r="C5" s="50"/>
      <c r="D5" s="50"/>
      <c r="E5" s="50"/>
    </row>
    <row r="6" spans="1:5" ht="36" customHeight="1">
      <c r="A6" s="51" t="s">
        <v>93</v>
      </c>
      <c r="B6" s="51"/>
      <c r="C6" s="51"/>
      <c r="D6" s="51"/>
      <c r="E6" s="51"/>
    </row>
    <row r="7" spans="1:5" ht="24" customHeight="1" thickBot="1">
      <c r="A7" s="8"/>
      <c r="B7" s="9"/>
      <c r="C7" s="10"/>
      <c r="D7" s="10"/>
      <c r="E7" s="9" t="s">
        <v>1</v>
      </c>
    </row>
    <row r="8" spans="1:5" s="3" customFormat="1" ht="117" customHeight="1" thickBot="1">
      <c r="A8" s="24" t="s">
        <v>2</v>
      </c>
      <c r="B8" s="25" t="s">
        <v>90</v>
      </c>
      <c r="C8" s="26" t="s">
        <v>89</v>
      </c>
      <c r="D8" s="26" t="s">
        <v>91</v>
      </c>
      <c r="E8" s="26" t="s">
        <v>5</v>
      </c>
    </row>
    <row r="9" spans="1:5" s="2" customFormat="1" ht="37.5">
      <c r="A9" s="11" t="s">
        <v>94</v>
      </c>
      <c r="B9" s="12">
        <f>B10+B25</f>
        <v>9827.9</v>
      </c>
      <c r="C9" s="12">
        <v>6493.4</v>
      </c>
      <c r="D9" s="12">
        <f>D10+D25</f>
        <v>9827.9</v>
      </c>
      <c r="E9" s="14">
        <f>D9/B9</f>
        <v>1</v>
      </c>
    </row>
    <row r="10" spans="1:5" s="2" customFormat="1" ht="18.75">
      <c r="A10" s="11" t="s">
        <v>19</v>
      </c>
      <c r="B10" s="12">
        <f>B11+B15+B17+B23</f>
        <v>8922.4</v>
      </c>
      <c r="C10" s="12">
        <f>C11+C15+C17+C23</f>
        <v>5902.599999999999</v>
      </c>
      <c r="D10" s="12">
        <f>D11+D15+D17+D23</f>
        <v>8982.199999999999</v>
      </c>
      <c r="E10" s="14">
        <f aca="true" t="shared" si="0" ref="E10:E54">D10/B10</f>
        <v>1.0067022325831614</v>
      </c>
    </row>
    <row r="11" spans="1:5" s="2" customFormat="1" ht="18.75">
      <c r="A11" s="11" t="s">
        <v>20</v>
      </c>
      <c r="B11" s="12">
        <v>876.2</v>
      </c>
      <c r="C11" s="12">
        <v>803</v>
      </c>
      <c r="D11" s="12">
        <v>876.2</v>
      </c>
      <c r="E11" s="14">
        <f t="shared" si="0"/>
        <v>1</v>
      </c>
    </row>
    <row r="12" spans="1:5" s="2" customFormat="1" ht="18.75">
      <c r="A12" s="11" t="s">
        <v>21</v>
      </c>
      <c r="B12" s="12">
        <v>876.2</v>
      </c>
      <c r="C12" s="27">
        <v>803</v>
      </c>
      <c r="D12" s="27">
        <v>876.2</v>
      </c>
      <c r="E12" s="14">
        <f>D12/B12</f>
        <v>1</v>
      </c>
    </row>
    <row r="13" spans="1:5" s="2" customFormat="1" ht="37.5" hidden="1">
      <c r="A13" s="11" t="s">
        <v>22</v>
      </c>
      <c r="B13" s="12" t="e">
        <f>B14+#REF!+B16</f>
        <v>#REF!</v>
      </c>
      <c r="C13" s="12" t="e">
        <f>C14+#REF!+C16</f>
        <v>#REF!</v>
      </c>
      <c r="D13" s="12" t="e">
        <f>D14+#REF!+D16</f>
        <v>#REF!</v>
      </c>
      <c r="E13" s="14" t="e">
        <f t="shared" si="0"/>
        <v>#REF!</v>
      </c>
    </row>
    <row r="14" spans="1:5" s="2" customFormat="1" ht="56.25" hidden="1">
      <c r="A14" s="11" t="s">
        <v>23</v>
      </c>
      <c r="B14" s="12">
        <v>16503</v>
      </c>
      <c r="C14" s="12">
        <v>12194</v>
      </c>
      <c r="D14" s="12">
        <v>16421.6</v>
      </c>
      <c r="E14" s="14">
        <f t="shared" si="0"/>
        <v>0.9950675634733078</v>
      </c>
    </row>
    <row r="15" spans="1:5" s="2" customFormat="1" ht="21.75" customHeight="1">
      <c r="A15" s="11" t="s">
        <v>42</v>
      </c>
      <c r="B15" s="12">
        <f>B16</f>
        <v>1476.9</v>
      </c>
      <c r="C15" s="12">
        <v>1536.7</v>
      </c>
      <c r="D15" s="12">
        <v>1536.7</v>
      </c>
      <c r="E15" s="14">
        <f>D15/B15</f>
        <v>1.040490215992958</v>
      </c>
    </row>
    <row r="16" spans="1:5" s="2" customFormat="1" ht="21.75" customHeight="1">
      <c r="A16" s="11" t="s">
        <v>24</v>
      </c>
      <c r="B16" s="12">
        <v>1476.9</v>
      </c>
      <c r="C16" s="27">
        <v>1536.7</v>
      </c>
      <c r="D16" s="27">
        <v>1536.7</v>
      </c>
      <c r="E16" s="14">
        <f t="shared" si="0"/>
        <v>1.040490215992958</v>
      </c>
    </row>
    <row r="17" spans="1:5" s="2" customFormat="1" ht="18.75">
      <c r="A17" s="11" t="s">
        <v>25</v>
      </c>
      <c r="B17" s="12">
        <f>B20+B21</f>
        <v>6562.4</v>
      </c>
      <c r="C17" s="12">
        <v>3556.1</v>
      </c>
      <c r="D17" s="12">
        <v>6562.4</v>
      </c>
      <c r="E17" s="14">
        <f t="shared" si="0"/>
        <v>1</v>
      </c>
    </row>
    <row r="18" spans="1:5" s="2" customFormat="1" ht="18.75" hidden="1">
      <c r="A18" s="11" t="s">
        <v>26</v>
      </c>
      <c r="B18" s="12">
        <v>37486.7</v>
      </c>
      <c r="C18" s="27">
        <v>29699.1</v>
      </c>
      <c r="D18" s="27">
        <v>37403.1</v>
      </c>
      <c r="E18" s="14">
        <f t="shared" si="0"/>
        <v>0.9977698757159206</v>
      </c>
    </row>
    <row r="19" spans="1:5" s="2" customFormat="1" ht="18.75" hidden="1">
      <c r="A19" s="11" t="s">
        <v>27</v>
      </c>
      <c r="B19" s="12">
        <v>2973.8</v>
      </c>
      <c r="C19" s="27">
        <v>2290.2</v>
      </c>
      <c r="D19" s="27">
        <v>2964.5</v>
      </c>
      <c r="E19" s="14">
        <f t="shared" si="0"/>
        <v>0.9968726881431165</v>
      </c>
    </row>
    <row r="20" spans="1:5" s="2" customFormat="1" ht="18.75">
      <c r="A20" s="11" t="s">
        <v>43</v>
      </c>
      <c r="B20" s="12">
        <v>657.4</v>
      </c>
      <c r="C20" s="27">
        <v>58.6</v>
      </c>
      <c r="D20" s="27">
        <v>657.4</v>
      </c>
      <c r="E20" s="14">
        <f t="shared" si="0"/>
        <v>1</v>
      </c>
    </row>
    <row r="21" spans="1:5" s="2" customFormat="1" ht="18" customHeight="1">
      <c r="A21" s="11" t="s">
        <v>44</v>
      </c>
      <c r="B21" s="12">
        <v>5905</v>
      </c>
      <c r="C21" s="27">
        <v>3497.5</v>
      </c>
      <c r="D21" s="27">
        <v>5905</v>
      </c>
      <c r="E21" s="14">
        <f t="shared" si="0"/>
        <v>1</v>
      </c>
    </row>
    <row r="22" spans="1:5" s="2" customFormat="1" ht="37.5" hidden="1">
      <c r="A22" s="11" t="s">
        <v>28</v>
      </c>
      <c r="B22" s="12">
        <v>6006.3</v>
      </c>
      <c r="C22" s="27">
        <v>4539.2</v>
      </c>
      <c r="D22" s="27">
        <v>6013</v>
      </c>
      <c r="E22" s="14">
        <f t="shared" si="0"/>
        <v>1.0011154953965002</v>
      </c>
    </row>
    <row r="23" spans="1:5" s="2" customFormat="1" ht="18.75">
      <c r="A23" s="11" t="s">
        <v>29</v>
      </c>
      <c r="B23" s="12">
        <v>6.9</v>
      </c>
      <c r="C23" s="12">
        <v>6.8</v>
      </c>
      <c r="D23" s="12">
        <v>6.9</v>
      </c>
      <c r="E23" s="14">
        <f>D23/B23</f>
        <v>1</v>
      </c>
    </row>
    <row r="24" spans="1:5" s="2" customFormat="1" ht="95.25" customHeight="1">
      <c r="A24" s="11" t="s">
        <v>46</v>
      </c>
      <c r="B24" s="12">
        <v>6.9</v>
      </c>
      <c r="C24" s="12">
        <v>6.8</v>
      </c>
      <c r="D24" s="12">
        <v>6.9</v>
      </c>
      <c r="E24" s="14">
        <f>D24/B24</f>
        <v>1</v>
      </c>
    </row>
    <row r="25" spans="1:5" s="2" customFormat="1" ht="18.75">
      <c r="A25" s="11" t="s">
        <v>0</v>
      </c>
      <c r="B25" s="12">
        <f>B26+B36+B37+B39+B43</f>
        <v>905.5</v>
      </c>
      <c r="C25" s="12">
        <v>214.3</v>
      </c>
      <c r="D25" s="12">
        <f>D26+D34+D37+D39+D43</f>
        <v>845.7</v>
      </c>
      <c r="E25" s="14">
        <f t="shared" si="0"/>
        <v>0.93395913859746</v>
      </c>
    </row>
    <row r="26" spans="1:5" s="4" customFormat="1" ht="93.75">
      <c r="A26" s="11" t="s">
        <v>30</v>
      </c>
      <c r="B26" s="12">
        <f>B30+B32</f>
        <v>364.6</v>
      </c>
      <c r="C26" s="12">
        <v>214.3</v>
      </c>
      <c r="D26" s="12">
        <f>D30+D32</f>
        <v>290.7</v>
      </c>
      <c r="E26" s="14">
        <f t="shared" si="0"/>
        <v>0.7973121228743828</v>
      </c>
    </row>
    <row r="27" spans="1:5" s="5" customFormat="1" ht="187.5" hidden="1">
      <c r="A27" s="11" t="s">
        <v>31</v>
      </c>
      <c r="B27" s="12" t="e">
        <f>B28+#REF!</f>
        <v>#REF!</v>
      </c>
      <c r="C27" s="12" t="e">
        <f>C28+#REF!</f>
        <v>#REF!</v>
      </c>
      <c r="D27" s="12" t="e">
        <f>D28+#REF!</f>
        <v>#REF!</v>
      </c>
      <c r="E27" s="14" t="e">
        <f t="shared" si="0"/>
        <v>#REF!</v>
      </c>
    </row>
    <row r="28" spans="1:5" s="4" customFormat="1" ht="150" hidden="1">
      <c r="A28" s="11" t="s">
        <v>32</v>
      </c>
      <c r="B28" s="12">
        <f>B29</f>
        <v>1000.5</v>
      </c>
      <c r="C28" s="12">
        <f>C29</f>
        <v>846.3</v>
      </c>
      <c r="D28" s="12">
        <f>D29</f>
        <v>1100</v>
      </c>
      <c r="E28" s="14">
        <f t="shared" si="0"/>
        <v>1.0994502748625687</v>
      </c>
    </row>
    <row r="29" spans="1:5" s="2" customFormat="1" ht="168.75" hidden="1">
      <c r="A29" s="11" t="s">
        <v>33</v>
      </c>
      <c r="B29" s="12">
        <v>1000.5</v>
      </c>
      <c r="C29" s="12">
        <v>846.3</v>
      </c>
      <c r="D29" s="12">
        <v>1100</v>
      </c>
      <c r="E29" s="14">
        <f t="shared" si="0"/>
        <v>1.0994502748625687</v>
      </c>
    </row>
    <row r="30" spans="1:5" s="4" customFormat="1" ht="104.25" customHeight="1" thickBot="1">
      <c r="A30" s="28" t="s">
        <v>65</v>
      </c>
      <c r="B30" s="12">
        <f>B31</f>
        <v>358.3</v>
      </c>
      <c r="C30" s="12">
        <v>214.3</v>
      </c>
      <c r="D30" s="12">
        <v>284.4</v>
      </c>
      <c r="E30" s="14">
        <f t="shared" si="0"/>
        <v>0.7937482556516885</v>
      </c>
    </row>
    <row r="31" spans="1:5" s="4" customFormat="1" ht="87.75" customHeight="1">
      <c r="A31" s="45" t="s">
        <v>66</v>
      </c>
      <c r="B31" s="12">
        <v>358.3</v>
      </c>
      <c r="C31" s="12">
        <v>214.3</v>
      </c>
      <c r="D31" s="12">
        <v>284.4</v>
      </c>
      <c r="E31" s="14">
        <f t="shared" si="0"/>
        <v>0.7937482556516885</v>
      </c>
    </row>
    <row r="32" spans="1:5" s="4" customFormat="1" ht="174.75" customHeight="1">
      <c r="A32" s="46" t="s">
        <v>80</v>
      </c>
      <c r="B32" s="12">
        <v>6.3</v>
      </c>
      <c r="C32" s="12">
        <v>0</v>
      </c>
      <c r="D32" s="12">
        <v>6.3</v>
      </c>
      <c r="E32" s="14">
        <v>0</v>
      </c>
    </row>
    <row r="33" spans="1:5" s="4" customFormat="1" ht="191.25" customHeight="1">
      <c r="A33" s="44" t="s">
        <v>79</v>
      </c>
      <c r="B33" s="12">
        <v>0</v>
      </c>
      <c r="C33" s="12">
        <v>0</v>
      </c>
      <c r="D33" s="12">
        <v>0</v>
      </c>
      <c r="E33" s="14">
        <v>0</v>
      </c>
    </row>
    <row r="34" spans="1:5" s="4" customFormat="1" ht="75">
      <c r="A34" s="29" t="s">
        <v>67</v>
      </c>
      <c r="B34" s="12">
        <v>180</v>
      </c>
      <c r="C34" s="12">
        <v>131.6</v>
      </c>
      <c r="D34" s="12">
        <v>180</v>
      </c>
      <c r="E34" s="14">
        <f t="shared" si="0"/>
        <v>1</v>
      </c>
    </row>
    <row r="35" spans="1:5" s="4" customFormat="1" ht="57" thickBot="1">
      <c r="A35" s="13" t="s">
        <v>68</v>
      </c>
      <c r="B35" s="12">
        <v>180</v>
      </c>
      <c r="C35" s="12">
        <v>131.6</v>
      </c>
      <c r="D35" s="12">
        <v>180</v>
      </c>
      <c r="E35" s="14">
        <f t="shared" si="0"/>
        <v>1</v>
      </c>
    </row>
    <row r="36" spans="1:5" s="4" customFormat="1" ht="75.75" thickBot="1">
      <c r="A36" s="13" t="s">
        <v>69</v>
      </c>
      <c r="B36" s="12">
        <v>180</v>
      </c>
      <c r="C36" s="12">
        <v>131.6</v>
      </c>
      <c r="D36" s="12">
        <v>180</v>
      </c>
      <c r="E36" s="14">
        <f t="shared" si="0"/>
        <v>1</v>
      </c>
    </row>
    <row r="37" spans="1:5" s="4" customFormat="1" ht="56.25">
      <c r="A37" s="47" t="s">
        <v>83</v>
      </c>
      <c r="B37" s="12">
        <v>109.9</v>
      </c>
      <c r="C37" s="12">
        <v>159.9</v>
      </c>
      <c r="D37" s="12">
        <v>109.9</v>
      </c>
      <c r="E37" s="14">
        <f t="shared" si="0"/>
        <v>1</v>
      </c>
    </row>
    <row r="38" spans="1:5" s="4" customFormat="1" ht="56.25">
      <c r="A38" s="48" t="s">
        <v>84</v>
      </c>
      <c r="B38" s="12">
        <v>109.9</v>
      </c>
      <c r="C38" s="12">
        <v>159.9</v>
      </c>
      <c r="D38" s="12">
        <v>109.9</v>
      </c>
      <c r="E38" s="14">
        <f t="shared" si="0"/>
        <v>1</v>
      </c>
    </row>
    <row r="39" spans="1:5" s="2" customFormat="1" ht="37.5">
      <c r="A39" s="11" t="s">
        <v>55</v>
      </c>
      <c r="B39" s="12">
        <v>1</v>
      </c>
      <c r="C39" s="12">
        <v>15.1</v>
      </c>
      <c r="D39" s="12">
        <v>15.1</v>
      </c>
      <c r="E39" s="14">
        <f t="shared" si="0"/>
        <v>15.1</v>
      </c>
    </row>
    <row r="40" spans="1:5" s="2" customFormat="1" ht="120" customHeight="1">
      <c r="A40" s="11" t="s">
        <v>81</v>
      </c>
      <c r="B40" s="12">
        <v>1</v>
      </c>
      <c r="C40" s="12">
        <v>1.9</v>
      </c>
      <c r="D40" s="12">
        <v>1.9</v>
      </c>
      <c r="E40" s="14">
        <f t="shared" si="0"/>
        <v>1.9</v>
      </c>
    </row>
    <row r="41" spans="1:5" s="2" customFormat="1" ht="124.5" customHeight="1">
      <c r="A41" s="11" t="s">
        <v>95</v>
      </c>
      <c r="B41" s="12">
        <v>0</v>
      </c>
      <c r="C41" s="12">
        <v>11.8</v>
      </c>
      <c r="D41" s="12">
        <v>11.8</v>
      </c>
      <c r="E41" s="14" t="e">
        <f t="shared" si="0"/>
        <v>#DIV/0!</v>
      </c>
    </row>
    <row r="42" spans="1:5" s="2" customFormat="1" ht="150">
      <c r="A42" s="11" t="s">
        <v>96</v>
      </c>
      <c r="B42" s="12">
        <v>0</v>
      </c>
      <c r="C42" s="12">
        <v>1.4</v>
      </c>
      <c r="D42" s="12">
        <v>1.4</v>
      </c>
      <c r="E42" s="14" t="e">
        <f t="shared" si="0"/>
        <v>#DIV/0!</v>
      </c>
    </row>
    <row r="43" spans="1:5" s="2" customFormat="1" ht="18.75">
      <c r="A43" s="11" t="s">
        <v>70</v>
      </c>
      <c r="B43" s="12">
        <f>B44</f>
        <v>250</v>
      </c>
      <c r="C43" s="12">
        <f>C44</f>
        <v>69.8</v>
      </c>
      <c r="D43" s="12">
        <f>D44</f>
        <v>250</v>
      </c>
      <c r="E43" s="14">
        <f t="shared" si="0"/>
        <v>1</v>
      </c>
    </row>
    <row r="44" spans="1:5" s="2" customFormat="1" ht="56.25">
      <c r="A44" s="11" t="s">
        <v>97</v>
      </c>
      <c r="B44" s="12">
        <v>250</v>
      </c>
      <c r="C44" s="12">
        <v>69.8</v>
      </c>
      <c r="D44" s="12">
        <v>250</v>
      </c>
      <c r="E44" s="14">
        <f t="shared" si="0"/>
        <v>1</v>
      </c>
    </row>
    <row r="45" spans="1:5" s="2" customFormat="1" ht="37.5">
      <c r="A45" s="11" t="s">
        <v>34</v>
      </c>
      <c r="B45" s="12">
        <f>B46+B48+B51</f>
        <v>15698.2</v>
      </c>
      <c r="C45" s="12">
        <v>7549.6</v>
      </c>
      <c r="D45" s="12">
        <f>D46+D48+D51</f>
        <v>14720.3</v>
      </c>
      <c r="E45" s="14">
        <f t="shared" si="0"/>
        <v>0.9377062338357263</v>
      </c>
    </row>
    <row r="46" spans="1:7" s="2" customFormat="1" ht="34.5" customHeight="1">
      <c r="A46" s="11" t="s">
        <v>18</v>
      </c>
      <c r="B46" s="12">
        <v>8990.2</v>
      </c>
      <c r="C46" s="12">
        <v>6742.7</v>
      </c>
      <c r="D46" s="12">
        <v>8990.2</v>
      </c>
      <c r="E46" s="14">
        <f t="shared" si="0"/>
        <v>1</v>
      </c>
      <c r="G46" s="2" t="s">
        <v>50</v>
      </c>
    </row>
    <row r="47" spans="1:5" s="2" customFormat="1" ht="56.25">
      <c r="A47" s="11" t="s">
        <v>51</v>
      </c>
      <c r="B47" s="12">
        <v>8990.2</v>
      </c>
      <c r="C47" s="12">
        <v>6742.7</v>
      </c>
      <c r="D47" s="12">
        <v>8990.2</v>
      </c>
      <c r="E47" s="14">
        <f t="shared" si="0"/>
        <v>1</v>
      </c>
    </row>
    <row r="48" spans="1:5" s="2" customFormat="1" ht="56.25">
      <c r="A48" s="11" t="s">
        <v>35</v>
      </c>
      <c r="B48" s="12">
        <v>240.4</v>
      </c>
      <c r="C48" s="12">
        <v>124.9</v>
      </c>
      <c r="D48" s="12">
        <v>240.4</v>
      </c>
      <c r="E48" s="14">
        <f t="shared" si="0"/>
        <v>1</v>
      </c>
    </row>
    <row r="49" spans="1:5" s="2" customFormat="1" ht="75">
      <c r="A49" s="11" t="s">
        <v>53</v>
      </c>
      <c r="B49" s="12">
        <v>0.2</v>
      </c>
      <c r="C49" s="12">
        <v>0.2</v>
      </c>
      <c r="D49" s="12">
        <v>0.2</v>
      </c>
      <c r="E49" s="14">
        <f t="shared" si="0"/>
        <v>1</v>
      </c>
    </row>
    <row r="50" spans="1:5" s="2" customFormat="1" ht="75">
      <c r="A50" s="11" t="s">
        <v>52</v>
      </c>
      <c r="B50" s="12">
        <v>240.2</v>
      </c>
      <c r="C50" s="12">
        <v>124.7</v>
      </c>
      <c r="D50" s="12">
        <v>240.2</v>
      </c>
      <c r="E50" s="14">
        <f t="shared" si="0"/>
        <v>1</v>
      </c>
    </row>
    <row r="51" spans="1:5" s="2" customFormat="1" ht="18.75">
      <c r="A51" s="11" t="s">
        <v>54</v>
      </c>
      <c r="B51" s="12">
        <f>B52+B53</f>
        <v>6467.6</v>
      </c>
      <c r="C51" s="12">
        <f>C52+C53</f>
        <v>682</v>
      </c>
      <c r="D51" s="12">
        <f>D52+D53</f>
        <v>5489.7</v>
      </c>
      <c r="E51" s="14">
        <f t="shared" si="0"/>
        <v>0.8488001731708825</v>
      </c>
    </row>
    <row r="52" spans="1:5" s="2" customFormat="1" ht="95.25" customHeight="1">
      <c r="A52" s="11" t="s">
        <v>61</v>
      </c>
      <c r="B52" s="12">
        <v>2814.7</v>
      </c>
      <c r="C52" s="12">
        <v>682</v>
      </c>
      <c r="D52" s="12">
        <v>2814.7</v>
      </c>
      <c r="E52" s="14">
        <f t="shared" si="0"/>
        <v>1</v>
      </c>
    </row>
    <row r="53" spans="1:5" s="6" customFormat="1" ht="39" customHeight="1">
      <c r="A53" s="11" t="s">
        <v>60</v>
      </c>
      <c r="B53" s="12">
        <v>3652.9</v>
      </c>
      <c r="C53" s="12">
        <v>0</v>
      </c>
      <c r="D53" s="12">
        <v>2675</v>
      </c>
      <c r="E53" s="14">
        <f t="shared" si="0"/>
        <v>0.7322948889923074</v>
      </c>
    </row>
    <row r="54" spans="1:5" s="4" customFormat="1" ht="19.5" customHeight="1" thickBot="1">
      <c r="A54" s="30" t="s">
        <v>11</v>
      </c>
      <c r="B54" s="31">
        <f>B45+B9</f>
        <v>25526.1</v>
      </c>
      <c r="C54" s="31">
        <f>C9+C45</f>
        <v>14043</v>
      </c>
      <c r="D54" s="31">
        <f>D9+D45</f>
        <v>24548.199999999997</v>
      </c>
      <c r="E54" s="14">
        <f t="shared" si="0"/>
        <v>0.9616901916078053</v>
      </c>
    </row>
    <row r="55" spans="1:5" s="2" customFormat="1" ht="26.25" customHeight="1" thickBot="1">
      <c r="A55" s="32" t="s">
        <v>13</v>
      </c>
      <c r="B55" s="33"/>
      <c r="C55" s="33"/>
      <c r="D55" s="33"/>
      <c r="E55" s="34"/>
    </row>
    <row r="56" spans="1:5" s="2" customFormat="1" ht="36" customHeight="1">
      <c r="A56" s="35" t="s">
        <v>6</v>
      </c>
      <c r="B56" s="36">
        <v>9338.3</v>
      </c>
      <c r="C56" s="36">
        <v>6515</v>
      </c>
      <c r="D56" s="36">
        <f>D57+D58+D59+D61</f>
        <v>9328.300000000001</v>
      </c>
      <c r="E56" s="16">
        <f aca="true" t="shared" si="1" ref="E56:E76">D56/B56</f>
        <v>0.9989291412783914</v>
      </c>
    </row>
    <row r="57" spans="1:5" s="2" customFormat="1" ht="96" customHeight="1">
      <c r="A57" s="15" t="s">
        <v>7</v>
      </c>
      <c r="B57" s="12">
        <v>8401.1</v>
      </c>
      <c r="C57" s="12">
        <v>5608.1</v>
      </c>
      <c r="D57" s="12">
        <v>8401.1</v>
      </c>
      <c r="E57" s="16">
        <f t="shared" si="1"/>
        <v>1</v>
      </c>
    </row>
    <row r="58" spans="1:5" s="2" customFormat="1" ht="74.25" customHeight="1">
      <c r="A58" s="15" t="s">
        <v>62</v>
      </c>
      <c r="B58" s="12">
        <v>11.7</v>
      </c>
      <c r="C58" s="12">
        <v>8.8</v>
      </c>
      <c r="D58" s="12">
        <v>11.7</v>
      </c>
      <c r="E58" s="16">
        <f t="shared" si="1"/>
        <v>1</v>
      </c>
    </row>
    <row r="59" spans="1:5" s="2" customFormat="1" ht="36.75" customHeight="1">
      <c r="A59" s="15" t="s">
        <v>71</v>
      </c>
      <c r="B59" s="12">
        <v>378.4</v>
      </c>
      <c r="C59" s="12">
        <v>378.4</v>
      </c>
      <c r="D59" s="12">
        <v>378.4</v>
      </c>
      <c r="E59" s="16">
        <f t="shared" si="1"/>
        <v>1</v>
      </c>
    </row>
    <row r="60" spans="1:5" s="2" customFormat="1" ht="24.75" customHeight="1">
      <c r="A60" s="15" t="s">
        <v>85</v>
      </c>
      <c r="B60" s="12">
        <v>10</v>
      </c>
      <c r="C60" s="12">
        <v>0</v>
      </c>
      <c r="D60" s="12">
        <v>0</v>
      </c>
      <c r="E60" s="16">
        <f t="shared" si="1"/>
        <v>0</v>
      </c>
    </row>
    <row r="61" spans="1:5" s="2" customFormat="1" ht="37.5">
      <c r="A61" s="15" t="s">
        <v>47</v>
      </c>
      <c r="B61" s="12">
        <v>537.1</v>
      </c>
      <c r="C61" s="12">
        <v>519.7</v>
      </c>
      <c r="D61" s="12">
        <v>537.1</v>
      </c>
      <c r="E61" s="16">
        <f t="shared" si="1"/>
        <v>1</v>
      </c>
    </row>
    <row r="62" spans="1:5" s="2" customFormat="1" ht="18.75">
      <c r="A62" s="37" t="s">
        <v>56</v>
      </c>
      <c r="B62" s="12">
        <v>240.2</v>
      </c>
      <c r="C62" s="12">
        <v>124.8</v>
      </c>
      <c r="D62" s="12">
        <v>240.2</v>
      </c>
      <c r="E62" s="16">
        <f t="shared" si="1"/>
        <v>1</v>
      </c>
    </row>
    <row r="63" spans="1:5" s="2" customFormat="1" ht="54" customHeight="1">
      <c r="A63" s="17" t="s">
        <v>45</v>
      </c>
      <c r="B63" s="12">
        <v>240.2</v>
      </c>
      <c r="C63" s="12">
        <v>124.8</v>
      </c>
      <c r="D63" s="12">
        <v>240.2</v>
      </c>
      <c r="E63" s="16">
        <f t="shared" si="1"/>
        <v>1</v>
      </c>
    </row>
    <row r="64" spans="1:5" s="2" customFormat="1" ht="60" customHeight="1">
      <c r="A64" s="38" t="s">
        <v>8</v>
      </c>
      <c r="B64" s="12">
        <v>1137.5</v>
      </c>
      <c r="C64" s="12">
        <v>853.1</v>
      </c>
      <c r="D64" s="12">
        <f>D65</f>
        <v>1137.5</v>
      </c>
      <c r="E64" s="16">
        <f t="shared" si="1"/>
        <v>1</v>
      </c>
    </row>
    <row r="65" spans="1:5" s="2" customFormat="1" ht="37.5">
      <c r="A65" s="18" t="s">
        <v>63</v>
      </c>
      <c r="B65" s="12">
        <v>1137.5</v>
      </c>
      <c r="C65" s="12">
        <v>853.1</v>
      </c>
      <c r="D65" s="12">
        <v>1137.5</v>
      </c>
      <c r="E65" s="16">
        <f t="shared" si="1"/>
        <v>1</v>
      </c>
    </row>
    <row r="66" spans="1:5" s="2" customFormat="1" ht="18.75">
      <c r="A66" s="21" t="s">
        <v>9</v>
      </c>
      <c r="B66" s="12">
        <v>3692.1</v>
      </c>
      <c r="C66" s="12">
        <f>C67+C68</f>
        <v>2226.9</v>
      </c>
      <c r="D66" s="12">
        <f>D67+D68</f>
        <v>3692.1</v>
      </c>
      <c r="E66" s="16">
        <f t="shared" si="1"/>
        <v>1</v>
      </c>
    </row>
    <row r="67" spans="1:5" s="2" customFormat="1" ht="37.5">
      <c r="A67" s="18" t="s">
        <v>57</v>
      </c>
      <c r="B67" s="12">
        <v>3642.1</v>
      </c>
      <c r="C67" s="12">
        <v>2193.6</v>
      </c>
      <c r="D67" s="12">
        <v>3642.1</v>
      </c>
      <c r="E67" s="16">
        <f t="shared" si="1"/>
        <v>1</v>
      </c>
    </row>
    <row r="68" spans="1:5" s="2" customFormat="1" ht="37.5">
      <c r="A68" s="19" t="s">
        <v>59</v>
      </c>
      <c r="B68" s="12">
        <v>50</v>
      </c>
      <c r="C68" s="12">
        <v>33.3</v>
      </c>
      <c r="D68" s="12">
        <v>50</v>
      </c>
      <c r="E68" s="16">
        <f t="shared" si="1"/>
        <v>1</v>
      </c>
    </row>
    <row r="69" spans="1:5" s="2" customFormat="1" ht="35.25" customHeight="1">
      <c r="A69" s="39" t="s">
        <v>3</v>
      </c>
      <c r="B69" s="12">
        <v>3231.5</v>
      </c>
      <c r="C69" s="12">
        <f>C70+C71+C72+C73</f>
        <v>1942</v>
      </c>
      <c r="D69" s="12">
        <f>D70+D71+D72+D73</f>
        <v>3231.3</v>
      </c>
      <c r="E69" s="16">
        <f t="shared" si="1"/>
        <v>0.9999381092371964</v>
      </c>
    </row>
    <row r="70" spans="1:5" s="2" customFormat="1" ht="15.75" customHeight="1">
      <c r="A70" s="20" t="s">
        <v>64</v>
      </c>
      <c r="B70" s="12">
        <v>15.6</v>
      </c>
      <c r="C70" s="12">
        <v>8.5</v>
      </c>
      <c r="D70" s="12">
        <v>15.6</v>
      </c>
      <c r="E70" s="16">
        <f t="shared" si="1"/>
        <v>1</v>
      </c>
    </row>
    <row r="71" spans="1:5" s="2" customFormat="1" ht="18.75">
      <c r="A71" s="20" t="s">
        <v>4</v>
      </c>
      <c r="B71" s="12">
        <v>896.9</v>
      </c>
      <c r="C71" s="12">
        <v>70</v>
      </c>
      <c r="D71" s="12">
        <v>896.8</v>
      </c>
      <c r="E71" s="16">
        <f t="shared" si="1"/>
        <v>0.999888504850039</v>
      </c>
    </row>
    <row r="72" spans="1:5" s="2" customFormat="1" ht="18.75">
      <c r="A72" s="18" t="s">
        <v>48</v>
      </c>
      <c r="B72" s="12">
        <v>2302</v>
      </c>
      <c r="C72" s="12">
        <v>1846.6</v>
      </c>
      <c r="D72" s="12">
        <v>2302</v>
      </c>
      <c r="E72" s="16">
        <f t="shared" si="1"/>
        <v>1</v>
      </c>
    </row>
    <row r="73" spans="1:5" s="2" customFormat="1" ht="37.5">
      <c r="A73" s="18" t="s">
        <v>88</v>
      </c>
      <c r="B73" s="12">
        <v>17</v>
      </c>
      <c r="C73" s="12">
        <v>16.9</v>
      </c>
      <c r="D73" s="12">
        <v>16.9</v>
      </c>
      <c r="E73" s="16">
        <f t="shared" si="1"/>
        <v>0.9941176470588234</v>
      </c>
    </row>
    <row r="74" spans="1:5" s="2" customFormat="1" ht="18.75">
      <c r="A74" s="18" t="s">
        <v>72</v>
      </c>
      <c r="B74" s="12">
        <v>8.6</v>
      </c>
      <c r="C74" s="12">
        <v>8.6</v>
      </c>
      <c r="D74" s="12">
        <v>8.6</v>
      </c>
      <c r="E74" s="16">
        <f t="shared" si="1"/>
        <v>1</v>
      </c>
    </row>
    <row r="75" spans="1:5" s="2" customFormat="1" ht="56.25">
      <c r="A75" s="18" t="s">
        <v>73</v>
      </c>
      <c r="B75" s="12">
        <v>8.6</v>
      </c>
      <c r="C75" s="12">
        <v>8.6</v>
      </c>
      <c r="D75" s="12">
        <v>8.6</v>
      </c>
      <c r="E75" s="16">
        <f t="shared" si="1"/>
        <v>1</v>
      </c>
    </row>
    <row r="76" spans="1:5" s="2" customFormat="1" ht="18.75">
      <c r="A76" s="38" t="s">
        <v>58</v>
      </c>
      <c r="B76" s="12">
        <v>9081.1</v>
      </c>
      <c r="C76" s="12">
        <v>5155.6</v>
      </c>
      <c r="D76" s="12">
        <v>7856.5</v>
      </c>
      <c r="E76" s="16">
        <f t="shared" si="1"/>
        <v>0.8651484952263492</v>
      </c>
    </row>
    <row r="77" spans="1:5" s="2" customFormat="1" ht="18.75">
      <c r="A77" s="21" t="s">
        <v>10</v>
      </c>
      <c r="B77" s="12">
        <v>9081.1</v>
      </c>
      <c r="C77" s="12">
        <v>5155.6</v>
      </c>
      <c r="D77" s="12">
        <v>7856.5</v>
      </c>
      <c r="E77" s="16">
        <f aca="true" t="shared" si="2" ref="E77:E82">D77/B77</f>
        <v>0.8651484952263492</v>
      </c>
    </row>
    <row r="78" spans="1:5" s="2" customFormat="1" ht="18.75">
      <c r="A78" s="22" t="s">
        <v>74</v>
      </c>
      <c r="B78" s="12">
        <v>177.5</v>
      </c>
      <c r="C78" s="12">
        <v>130</v>
      </c>
      <c r="D78" s="12">
        <v>170.8</v>
      </c>
      <c r="E78" s="16">
        <f t="shared" si="2"/>
        <v>0.9622535211267607</v>
      </c>
    </row>
    <row r="79" spans="1:5" s="2" customFormat="1" ht="37.5">
      <c r="A79" s="22" t="s">
        <v>75</v>
      </c>
      <c r="B79" s="12">
        <v>177.5</v>
      </c>
      <c r="C79" s="12">
        <v>130</v>
      </c>
      <c r="D79" s="12">
        <v>170.8</v>
      </c>
      <c r="E79" s="16">
        <f t="shared" si="2"/>
        <v>0.9622535211267607</v>
      </c>
    </row>
    <row r="80" spans="1:5" s="2" customFormat="1" ht="37.5">
      <c r="A80" s="22" t="s">
        <v>87</v>
      </c>
      <c r="B80" s="12">
        <v>2729.7</v>
      </c>
      <c r="C80" s="12">
        <f>C81+C82</f>
        <v>780.7</v>
      </c>
      <c r="D80" s="12">
        <f>D81+D82</f>
        <v>2711.8</v>
      </c>
      <c r="E80" s="16">
        <f t="shared" si="2"/>
        <v>0.9934425028391399</v>
      </c>
    </row>
    <row r="81" spans="1:5" s="2" customFormat="1" ht="18.75">
      <c r="A81" s="22" t="s">
        <v>86</v>
      </c>
      <c r="B81" s="12">
        <v>60.8</v>
      </c>
      <c r="C81" s="12">
        <v>48.2</v>
      </c>
      <c r="D81" s="12">
        <v>51.5</v>
      </c>
      <c r="E81" s="16"/>
    </row>
    <row r="82" spans="1:5" s="2" customFormat="1" ht="18.75">
      <c r="A82" s="22" t="s">
        <v>76</v>
      </c>
      <c r="B82" s="12">
        <v>2668.9</v>
      </c>
      <c r="C82" s="12">
        <v>732.5</v>
      </c>
      <c r="D82" s="12">
        <v>2660.3</v>
      </c>
      <c r="E82" s="16">
        <f t="shared" si="2"/>
        <v>0.9967776986773578</v>
      </c>
    </row>
    <row r="83" spans="1:5" s="2" customFormat="1" ht="18.75">
      <c r="A83" s="40" t="s">
        <v>12</v>
      </c>
      <c r="B83" s="27">
        <f>B56+B62+B64+B66+B69+B74+B76+B78+B80</f>
        <v>29636.499999999996</v>
      </c>
      <c r="C83" s="27">
        <f>C56+C62+C64+C66+C69+C74+C76+C78+C80</f>
        <v>17736.7</v>
      </c>
      <c r="D83" s="27">
        <f>D56+D62+D64+D66+D69+D74+D76+D78+D80</f>
        <v>28377.1</v>
      </c>
      <c r="E83" s="27">
        <f>D83*100/B83</f>
        <v>95.75051035041251</v>
      </c>
    </row>
    <row r="84" spans="1:5" s="2" customFormat="1" ht="56.25">
      <c r="A84" s="41" t="s">
        <v>15</v>
      </c>
      <c r="B84" s="23">
        <v>0</v>
      </c>
      <c r="C84" s="23"/>
      <c r="D84" s="23"/>
      <c r="E84" s="16">
        <v>0</v>
      </c>
    </row>
    <row r="85" spans="1:5" s="2" customFormat="1" ht="56.25">
      <c r="A85" s="11" t="s">
        <v>36</v>
      </c>
      <c r="B85" s="42">
        <f>B86+B87+B90</f>
        <v>-4110.399999999998</v>
      </c>
      <c r="C85" s="42">
        <f>C86+C87+C90</f>
        <v>-3693.7000000000007</v>
      </c>
      <c r="D85" s="42">
        <f>D86+D87+D90</f>
        <v>-3828.9000000000015</v>
      </c>
      <c r="E85" s="16">
        <f>D85/B85</f>
        <v>0.9315151810042827</v>
      </c>
    </row>
    <row r="86" spans="1:5" s="2" customFormat="1" ht="56.25">
      <c r="A86" s="11" t="s">
        <v>37</v>
      </c>
      <c r="B86" s="42">
        <v>0</v>
      </c>
      <c r="C86" s="42">
        <v>0</v>
      </c>
      <c r="D86" s="42">
        <v>0</v>
      </c>
      <c r="E86" s="16">
        <v>0</v>
      </c>
    </row>
    <row r="87" spans="1:5" s="2" customFormat="1" ht="37.5">
      <c r="A87" s="11" t="s">
        <v>38</v>
      </c>
      <c r="B87" s="42">
        <f>B54-B83</f>
        <v>-4110.399999999998</v>
      </c>
      <c r="C87" s="42">
        <f>C54-C83</f>
        <v>-3693.7000000000007</v>
      </c>
      <c r="D87" s="42">
        <f>D54-D83</f>
        <v>-3828.9000000000015</v>
      </c>
      <c r="E87" s="16">
        <f>D87/B87</f>
        <v>0.9315151810042827</v>
      </c>
    </row>
    <row r="88" spans="1:5" s="2" customFormat="1" ht="19.5" customHeight="1">
      <c r="A88" s="11" t="s">
        <v>16</v>
      </c>
      <c r="B88" s="42">
        <f>B54</f>
        <v>25526.1</v>
      </c>
      <c r="C88" s="42">
        <f>C54</f>
        <v>14043</v>
      </c>
      <c r="D88" s="42">
        <f>D54</f>
        <v>24548.199999999997</v>
      </c>
      <c r="E88" s="16">
        <f>D88/B88</f>
        <v>0.9616901916078053</v>
      </c>
    </row>
    <row r="89" spans="1:5" s="2" customFormat="1" ht="37.5">
      <c r="A89" s="11" t="s">
        <v>17</v>
      </c>
      <c r="B89" s="42">
        <f>B83</f>
        <v>29636.499999999996</v>
      </c>
      <c r="C89" s="42">
        <f>C83</f>
        <v>17736.7</v>
      </c>
      <c r="D89" s="42">
        <f>D83</f>
        <v>28377.1</v>
      </c>
      <c r="E89" s="16">
        <f>D89/B89</f>
        <v>0.9575051035041251</v>
      </c>
    </row>
    <row r="90" spans="1:5" s="2" customFormat="1" ht="56.25">
      <c r="A90" s="11" t="s">
        <v>39</v>
      </c>
      <c r="B90" s="42">
        <v>0</v>
      </c>
      <c r="C90" s="42">
        <f>C91+C92</f>
        <v>0</v>
      </c>
      <c r="D90" s="42">
        <f>D91+D92</f>
        <v>0</v>
      </c>
      <c r="E90" s="16">
        <v>0</v>
      </c>
    </row>
    <row r="91" spans="1:5" s="2" customFormat="1" ht="56.25">
      <c r="A91" s="11" t="s">
        <v>40</v>
      </c>
      <c r="B91" s="42">
        <v>0</v>
      </c>
      <c r="C91" s="42">
        <v>0</v>
      </c>
      <c r="D91" s="42">
        <v>0</v>
      </c>
      <c r="E91" s="16">
        <v>0</v>
      </c>
    </row>
    <row r="92" spans="1:5" s="2" customFormat="1" ht="56.25">
      <c r="A92" s="11" t="s">
        <v>41</v>
      </c>
      <c r="B92" s="42">
        <v>0</v>
      </c>
      <c r="C92" s="42">
        <v>0</v>
      </c>
      <c r="D92" s="42">
        <v>0</v>
      </c>
      <c r="E92" s="43">
        <v>0</v>
      </c>
    </row>
    <row r="93" spans="1:5" s="1" customFormat="1" ht="18.75">
      <c r="A93" s="7"/>
      <c r="B93" s="7"/>
      <c r="C93" s="7"/>
      <c r="D93" s="7"/>
      <c r="E93" s="7"/>
    </row>
    <row r="94" spans="1:5" s="1" customFormat="1" ht="18.75">
      <c r="A94" s="7"/>
      <c r="B94" s="7"/>
      <c r="C94" s="7"/>
      <c r="D94" s="7"/>
      <c r="E94" s="7"/>
    </row>
    <row r="95" spans="1:5" s="1" customFormat="1" ht="18.75">
      <c r="A95" s="49" t="s">
        <v>77</v>
      </c>
      <c r="B95" s="49"/>
      <c r="C95" s="49"/>
      <c r="D95" s="49"/>
      <c r="E95" s="49"/>
    </row>
    <row r="96" spans="1:5" s="1" customFormat="1" ht="18.75">
      <c r="A96" s="7"/>
      <c r="B96" s="7"/>
      <c r="C96" s="7"/>
      <c r="D96" s="7"/>
      <c r="E96" s="7"/>
    </row>
    <row r="97" spans="1:5" s="1" customFormat="1" ht="18.75">
      <c r="A97" s="7"/>
      <c r="B97" s="7"/>
      <c r="C97" s="7"/>
      <c r="D97" s="7"/>
      <c r="E97" s="7"/>
    </row>
    <row r="98" spans="1:5" s="1" customFormat="1" ht="18.75">
      <c r="A98" s="7"/>
      <c r="B98" s="7"/>
      <c r="C98" s="7"/>
      <c r="D98" s="7"/>
      <c r="E98" s="7"/>
    </row>
    <row r="99" spans="1:5" s="1" customFormat="1" ht="18.75">
      <c r="A99" s="7"/>
      <c r="B99" s="7"/>
      <c r="C99" s="7"/>
      <c r="D99" s="7"/>
      <c r="E99" s="7"/>
    </row>
    <row r="100" spans="1:5" s="1" customFormat="1" ht="18.75">
      <c r="A100" s="7"/>
      <c r="B100" s="7"/>
      <c r="C100" s="7"/>
      <c r="D100" s="7"/>
      <c r="E100" s="7"/>
    </row>
    <row r="101" spans="1:5" s="1" customFormat="1" ht="18.75">
      <c r="A101" s="7"/>
      <c r="B101" s="7"/>
      <c r="C101" s="7"/>
      <c r="D101" s="7"/>
      <c r="E101" s="7"/>
    </row>
    <row r="102" spans="1:5" s="1" customFormat="1" ht="18.75">
      <c r="A102" s="7"/>
      <c r="B102" s="7"/>
      <c r="C102" s="7"/>
      <c r="D102" s="7"/>
      <c r="E102" s="7"/>
    </row>
    <row r="103" spans="1:5" s="1" customFormat="1" ht="18.75">
      <c r="A103" s="7"/>
      <c r="B103" s="7"/>
      <c r="C103" s="7"/>
      <c r="D103" s="7"/>
      <c r="E103" s="7"/>
    </row>
    <row r="104" spans="1:5" s="1" customFormat="1" ht="18.75">
      <c r="A104" s="7"/>
      <c r="B104" s="7"/>
      <c r="C104" s="7"/>
      <c r="D104" s="7"/>
      <c r="E104" s="7"/>
    </row>
    <row r="105" spans="1:5" s="1" customFormat="1" ht="18.75">
      <c r="A105" s="7"/>
      <c r="B105" s="7"/>
      <c r="C105" s="7"/>
      <c r="D105" s="7"/>
      <c r="E105" s="7"/>
    </row>
    <row r="106" spans="1:5" s="1" customFormat="1" ht="18.75">
      <c r="A106" s="7"/>
      <c r="B106" s="7"/>
      <c r="C106" s="7"/>
      <c r="D106" s="7"/>
      <c r="E106" s="7"/>
    </row>
    <row r="107" spans="1:5" s="1" customFormat="1" ht="18.75">
      <c r="A107" s="7"/>
      <c r="B107" s="7"/>
      <c r="C107" s="7"/>
      <c r="D107" s="7"/>
      <c r="E107" s="7"/>
    </row>
    <row r="108" spans="1:5" s="1" customFormat="1" ht="18.75">
      <c r="A108" s="7"/>
      <c r="B108" s="7"/>
      <c r="C108" s="7"/>
      <c r="D108" s="7"/>
      <c r="E108" s="7"/>
    </row>
    <row r="109" spans="1:5" s="1" customFormat="1" ht="18.75">
      <c r="A109" s="7"/>
      <c r="B109" s="7"/>
      <c r="C109" s="7"/>
      <c r="D109" s="7"/>
      <c r="E109" s="7"/>
    </row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</sheetData>
  <sheetProtection/>
  <mergeCells count="7">
    <mergeCell ref="A95:E95"/>
    <mergeCell ref="A5:E5"/>
    <mergeCell ref="A6:E6"/>
    <mergeCell ref="B1:E1"/>
    <mergeCell ref="B2:E2"/>
    <mergeCell ref="B3:E3"/>
    <mergeCell ref="A4:E4"/>
  </mergeCells>
  <hyperlinks>
    <hyperlink ref="A35" r:id="rId1" display="http://kodifikant.ru/codes/kbk2014/11300000000000000"/>
    <hyperlink ref="A36" r:id="rId2" display="http://kodifikant.ru/codes/kbk2014/11302065100000130"/>
  </hyperlinks>
  <printOptions/>
  <pageMargins left="0.3937007874015748" right="0.1968503937007874" top="0.2755905511811024" bottom="0.3937007874015748" header="0.31496062992125984" footer="0.35433070866141736"/>
  <pageSetup fitToHeight="0" fitToWidth="1" horizontalDpi="600" verticalDpi="600" orientation="portrait" paperSize="9" scale="8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Финансы</cp:lastModifiedBy>
  <cp:lastPrinted>2019-11-17T11:19:19Z</cp:lastPrinted>
  <dcterms:created xsi:type="dcterms:W3CDTF">2002-10-17T09:14:36Z</dcterms:created>
  <dcterms:modified xsi:type="dcterms:W3CDTF">2021-11-11T05:21:02Z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